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<sst xmlns="http://schemas.openxmlformats.org/spreadsheetml/2006/main" count="52" uniqueCount="38">
  <si>
    <t>淮北市烈山区2024年省级肉牛专项资金支持秸秆饲料化利用项目核查汇总表</t>
  </si>
  <si>
    <t>序号</t>
  </si>
  <si>
    <t>养殖主体名称</t>
  </si>
  <si>
    <t>联系人</t>
  </si>
  <si>
    <t>地址</t>
  </si>
  <si>
    <t>存栏量
（头）</t>
  </si>
  <si>
    <t>出栏量
（头）</t>
  </si>
  <si>
    <t>申报利用量（吨）</t>
  </si>
  <si>
    <t>核算利用量（吨）（4:6）</t>
  </si>
  <si>
    <t>审定利用量（吨）</t>
  </si>
  <si>
    <t>补助金额（元）</t>
  </si>
  <si>
    <t>按比例应补贴
金额（元）</t>
  </si>
  <si>
    <t>小麦秸秆</t>
  </si>
  <si>
    <t>玉米秸秆</t>
  </si>
  <si>
    <t>小计</t>
  </si>
  <si>
    <t>淮北烈山区胡敬宽家庭农场</t>
  </si>
  <si>
    <t>胡敬宽</t>
  </si>
  <si>
    <t>烈山区宋疃镇</t>
  </si>
  <si>
    <t>淮北市烈山区宝隆农场</t>
  </si>
  <si>
    <t>花经好</t>
  </si>
  <si>
    <t>淮北市富牧养殖有限公司</t>
  </si>
  <si>
    <t>吴  政</t>
  </si>
  <si>
    <t>淮北市鑫牛牧业有限公司</t>
  </si>
  <si>
    <t>秦德强</t>
  </si>
  <si>
    <t>烈山区古饶镇</t>
  </si>
  <si>
    <t>淮北市鸿旺畜牧养殖有限公司</t>
  </si>
  <si>
    <t>张燕</t>
  </si>
  <si>
    <t>淮北市烈山区古饶秦小波养殖场</t>
  </si>
  <si>
    <t>秦小波</t>
  </si>
  <si>
    <t>淮北市烈山区古饶繁荣养殖场</t>
  </si>
  <si>
    <t>易启东</t>
  </si>
  <si>
    <t>安徽木兰农牧科技有限公司</t>
  </si>
  <si>
    <t>王家善</t>
  </si>
  <si>
    <t>淮北市烈山区建军养殖场</t>
  </si>
  <si>
    <t>张建军</t>
  </si>
  <si>
    <t>淮北市烈山区振东养殖场</t>
  </si>
  <si>
    <t>李振华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</si>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</sst>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176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6" fontId="6" fillId="0" borderId="1" xfId="0" applyNumberFormat="1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176" fontId="5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showZeros="0" tabSelected="1" topLeftCell="B1" workbookViewId="0">
      <selection activeCell="L25" sqref="L25"/>
    </sheetView>
  </sheetViews>
  <sheetFormatPr defaultColWidth="9" defaultRowHeight="13.5"/>
  <cols>
    <col min="1" max="1" width="5.625" customWidth="1"/>
    <col min="2" max="2" width="28.625" customWidth="1"/>
    <col min="3" max="3" width="7.75" customWidth="1"/>
    <col min="4" max="4" width="13.75" customWidth="1"/>
    <col min="5" max="6" width="7" customWidth="1"/>
    <col min="7" max="12" width="12.875" customWidth="1"/>
    <col min="13" max="13" width="16.625" customWidth="1"/>
    <col min="14" max="14" width="14.125" customWidth="1"/>
    <col min="15" max="15" width="16.625" customWidth="1"/>
    <col min="16" max="16" width="18.5" customWidth="1"/>
    <col min="17" max="18" width="12.625"/>
  </cols>
  <sheetData>
    <row r="1" ht="27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4.25" spans="1:16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/>
      <c r="I2" s="3" t="s">
        <v>8</v>
      </c>
      <c r="J2" s="3"/>
      <c r="K2" s="3" t="s">
        <v>9</v>
      </c>
      <c r="L2" s="3"/>
      <c r="M2" s="3" t="s">
        <v>10</v>
      </c>
      <c r="N2" s="3"/>
      <c r="O2" s="3"/>
      <c r="P2" s="16" t="s">
        <v>11</v>
      </c>
    </row>
    <row r="3" ht="14.25" spans="1:16">
      <c r="A3" s="3"/>
      <c r="B3" s="4"/>
      <c r="C3" s="4"/>
      <c r="D3" s="4"/>
      <c r="E3" s="4"/>
      <c r="F3" s="4"/>
      <c r="G3" s="6" t="s">
        <v>12</v>
      </c>
      <c r="H3" s="6" t="s">
        <v>13</v>
      </c>
      <c r="I3" s="6" t="s">
        <v>12</v>
      </c>
      <c r="J3" s="6" t="s">
        <v>13</v>
      </c>
      <c r="K3" s="6" t="s">
        <v>12</v>
      </c>
      <c r="L3" s="6" t="s">
        <v>13</v>
      </c>
      <c r="M3" s="17" t="s">
        <v>12</v>
      </c>
      <c r="N3" s="17" t="s">
        <v>13</v>
      </c>
      <c r="O3" s="17" t="s">
        <v>14</v>
      </c>
      <c r="P3" s="3"/>
    </row>
    <row r="4" spans="1:16">
      <c r="A4" s="7">
        <v>1</v>
      </c>
      <c r="B4" s="8" t="s">
        <v>15</v>
      </c>
      <c r="C4" s="7" t="s">
        <v>16</v>
      </c>
      <c r="D4" s="9" t="s">
        <v>17</v>
      </c>
      <c r="E4" s="9">
        <v>58</v>
      </c>
      <c r="F4" s="9"/>
      <c r="G4" s="10">
        <v>1050</v>
      </c>
      <c r="H4" s="10">
        <v>319</v>
      </c>
      <c r="I4" s="18">
        <f>(E4+F4)*15*0.4*300/1000</f>
        <v>104.4</v>
      </c>
      <c r="J4" s="18">
        <f>(E4+F4)*15*0.6*300/1000</f>
        <v>156.6</v>
      </c>
      <c r="K4" s="18">
        <f>IF(G4&lt;I4,G4,I4)</f>
        <v>104.4</v>
      </c>
      <c r="L4" s="18">
        <f>IF(H4&lt;J4,H4,J4)</f>
        <v>156.6</v>
      </c>
      <c r="M4" s="18">
        <f>K4*65</f>
        <v>6786</v>
      </c>
      <c r="N4" s="18">
        <f>L4*35</f>
        <v>5481</v>
      </c>
      <c r="O4" s="18">
        <f>N4+M4</f>
        <v>12267</v>
      </c>
      <c r="P4" s="10">
        <v>6847.22</v>
      </c>
    </row>
    <row r="5" spans="1:16">
      <c r="A5" s="7">
        <v>2</v>
      </c>
      <c r="B5" s="8" t="s">
        <v>18</v>
      </c>
      <c r="C5" s="7" t="s">
        <v>19</v>
      </c>
      <c r="D5" s="9" t="s">
        <v>17</v>
      </c>
      <c r="E5" s="9">
        <v>227</v>
      </c>
      <c r="F5" s="9"/>
      <c r="G5" s="10">
        <v>1850</v>
      </c>
      <c r="H5" s="10">
        <v>215</v>
      </c>
      <c r="I5" s="18">
        <f t="shared" ref="I5:I13" si="0">(E5+F5)*15*0.4*300/1000</f>
        <v>408.6</v>
      </c>
      <c r="J5" s="18">
        <f t="shared" ref="J5:J13" si="1">(E5+F5)*15*0.6*300/1000</f>
        <v>612.9</v>
      </c>
      <c r="K5" s="18">
        <f t="shared" ref="K5:K13" si="2">IF(G5&lt;I5,G5,I5)</f>
        <v>408.6</v>
      </c>
      <c r="L5" s="18">
        <f t="shared" ref="L5:L13" si="3">IF(H5&lt;J5,H5,J5)</f>
        <v>215</v>
      </c>
      <c r="M5" s="18">
        <f t="shared" ref="M5:M13" si="4">K5*65</f>
        <v>26559</v>
      </c>
      <c r="N5" s="18">
        <f t="shared" ref="N5:N13" si="5">L5*35</f>
        <v>7525</v>
      </c>
      <c r="O5" s="18">
        <f t="shared" ref="O5:O13" si="6">N5+M5</f>
        <v>34084</v>
      </c>
      <c r="P5" s="10">
        <v>19025.08</v>
      </c>
    </row>
    <row r="6" spans="1:16">
      <c r="A6" s="7">
        <v>3</v>
      </c>
      <c r="B6" s="8" t="s">
        <v>20</v>
      </c>
      <c r="C6" s="7" t="s">
        <v>21</v>
      </c>
      <c r="D6" s="9" t="s">
        <v>17</v>
      </c>
      <c r="E6" s="9">
        <v>47</v>
      </c>
      <c r="F6" s="9"/>
      <c r="G6" s="10">
        <v>692</v>
      </c>
      <c r="H6" s="10">
        <v>345</v>
      </c>
      <c r="I6" s="18">
        <f t="shared" si="0"/>
        <v>84.6</v>
      </c>
      <c r="J6" s="18">
        <f t="shared" si="1"/>
        <v>126.9</v>
      </c>
      <c r="K6" s="18">
        <f t="shared" si="2"/>
        <v>84.6</v>
      </c>
      <c r="L6" s="18">
        <f t="shared" si="3"/>
        <v>126.9</v>
      </c>
      <c r="M6" s="18">
        <f t="shared" si="4"/>
        <v>5499</v>
      </c>
      <c r="N6" s="18">
        <f t="shared" si="5"/>
        <v>4441.5</v>
      </c>
      <c r="O6" s="18">
        <f t="shared" si="6"/>
        <v>9940.5</v>
      </c>
      <c r="P6" s="10">
        <v>5548.61</v>
      </c>
    </row>
    <row r="7" spans="1:16">
      <c r="A7" s="7">
        <v>4</v>
      </c>
      <c r="B7" s="8" t="s">
        <v>22</v>
      </c>
      <c r="C7" s="7" t="s">
        <v>23</v>
      </c>
      <c r="D7" s="9" t="s">
        <v>24</v>
      </c>
      <c r="E7" s="9">
        <v>292</v>
      </c>
      <c r="F7" s="9">
        <v>100</v>
      </c>
      <c r="G7" s="10">
        <v>2000</v>
      </c>
      <c r="H7" s="10">
        <v>4869</v>
      </c>
      <c r="I7" s="18">
        <f t="shared" si="0"/>
        <v>705.6</v>
      </c>
      <c r="J7" s="18">
        <f t="shared" si="1"/>
        <v>1058.4</v>
      </c>
      <c r="K7" s="18">
        <f t="shared" si="2"/>
        <v>705.6</v>
      </c>
      <c r="L7" s="18">
        <f t="shared" si="3"/>
        <v>1058.4</v>
      </c>
      <c r="M7" s="18">
        <f t="shared" si="4"/>
        <v>45864</v>
      </c>
      <c r="N7" s="18">
        <f t="shared" si="5"/>
        <v>37044</v>
      </c>
      <c r="O7" s="18">
        <f t="shared" si="6"/>
        <v>82908</v>
      </c>
      <c r="P7" s="10">
        <v>46277.77</v>
      </c>
    </row>
    <row r="8" spans="1:16">
      <c r="A8" s="7">
        <v>5</v>
      </c>
      <c r="B8" s="8" t="s">
        <v>25</v>
      </c>
      <c r="C8" s="11" t="s">
        <v>26</v>
      </c>
      <c r="D8" s="9" t="s">
        <v>24</v>
      </c>
      <c r="E8" s="9">
        <v>1100</v>
      </c>
      <c r="F8" s="9">
        <v>11</v>
      </c>
      <c r="G8" s="10">
        <v>2453</v>
      </c>
      <c r="H8" s="10">
        <v>3320</v>
      </c>
      <c r="I8" s="18">
        <f t="shared" si="0"/>
        <v>1999.8</v>
      </c>
      <c r="J8" s="18">
        <f t="shared" si="1"/>
        <v>2999.7</v>
      </c>
      <c r="K8" s="18">
        <f t="shared" si="2"/>
        <v>1999.8</v>
      </c>
      <c r="L8" s="18">
        <f t="shared" si="3"/>
        <v>2999.7</v>
      </c>
      <c r="M8" s="18">
        <f t="shared" si="4"/>
        <v>129987</v>
      </c>
      <c r="N8" s="18">
        <f t="shared" si="5"/>
        <v>104989.5</v>
      </c>
      <c r="O8" s="18">
        <f t="shared" si="6"/>
        <v>234976.5</v>
      </c>
      <c r="P8" s="10">
        <v>131159.69</v>
      </c>
    </row>
    <row r="9" spans="1:16">
      <c r="A9" s="7">
        <v>6</v>
      </c>
      <c r="B9" s="8" t="s">
        <v>27</v>
      </c>
      <c r="C9" s="11" t="s">
        <v>28</v>
      </c>
      <c r="D9" s="9" t="s">
        <v>24</v>
      </c>
      <c r="E9" s="9">
        <v>260</v>
      </c>
      <c r="F9" s="9"/>
      <c r="G9" s="10">
        <v>644</v>
      </c>
      <c r="H9" s="10">
        <v>1019</v>
      </c>
      <c r="I9" s="18">
        <f t="shared" si="0"/>
        <v>468</v>
      </c>
      <c r="J9" s="18">
        <f t="shared" si="1"/>
        <v>702</v>
      </c>
      <c r="K9" s="18">
        <f t="shared" si="2"/>
        <v>468</v>
      </c>
      <c r="L9" s="18">
        <f t="shared" si="3"/>
        <v>702</v>
      </c>
      <c r="M9" s="18">
        <f t="shared" si="4"/>
        <v>30420</v>
      </c>
      <c r="N9" s="18">
        <f t="shared" si="5"/>
        <v>24570</v>
      </c>
      <c r="O9" s="18">
        <f t="shared" si="6"/>
        <v>54990</v>
      </c>
      <c r="P9" s="10">
        <v>30694.44</v>
      </c>
    </row>
    <row r="10" spans="1:16">
      <c r="A10" s="7">
        <v>7</v>
      </c>
      <c r="B10" s="8" t="s">
        <v>29</v>
      </c>
      <c r="C10" s="11" t="s">
        <v>30</v>
      </c>
      <c r="D10" s="9" t="s">
        <v>24</v>
      </c>
      <c r="E10" s="9">
        <v>162</v>
      </c>
      <c r="F10" s="9"/>
      <c r="G10" s="10">
        <v>146</v>
      </c>
      <c r="H10" s="10">
        <v>200</v>
      </c>
      <c r="I10" s="18">
        <f t="shared" si="0"/>
        <v>291.6</v>
      </c>
      <c r="J10" s="18">
        <f t="shared" si="1"/>
        <v>437.4</v>
      </c>
      <c r="K10" s="18">
        <f t="shared" si="2"/>
        <v>146</v>
      </c>
      <c r="L10" s="18">
        <f t="shared" si="3"/>
        <v>200</v>
      </c>
      <c r="M10" s="18">
        <f t="shared" si="4"/>
        <v>9490</v>
      </c>
      <c r="N10" s="18">
        <f t="shared" si="5"/>
        <v>7000</v>
      </c>
      <c r="O10" s="18">
        <f t="shared" si="6"/>
        <v>16490</v>
      </c>
      <c r="P10" s="10">
        <v>9204.42</v>
      </c>
    </row>
    <row r="11" spans="1:16">
      <c r="A11" s="7">
        <v>8</v>
      </c>
      <c r="B11" s="8" t="s">
        <v>31</v>
      </c>
      <c r="C11" s="11" t="s">
        <v>32</v>
      </c>
      <c r="D11" s="9" t="s">
        <v>24</v>
      </c>
      <c r="E11" s="9">
        <v>6500</v>
      </c>
      <c r="F11" s="9">
        <v>376</v>
      </c>
      <c r="G11" s="10">
        <v>15323</v>
      </c>
      <c r="H11" s="10">
        <v>18843</v>
      </c>
      <c r="I11" s="18">
        <f t="shared" si="0"/>
        <v>12376.8</v>
      </c>
      <c r="J11" s="18">
        <f t="shared" si="1"/>
        <v>18565.2</v>
      </c>
      <c r="K11" s="18">
        <f t="shared" si="2"/>
        <v>12376.8</v>
      </c>
      <c r="L11" s="18">
        <f t="shared" si="3"/>
        <v>18565.2</v>
      </c>
      <c r="M11" s="18">
        <f t="shared" si="4"/>
        <v>804492</v>
      </c>
      <c r="N11" s="18">
        <f t="shared" si="5"/>
        <v>649782</v>
      </c>
      <c r="O11" s="18">
        <f t="shared" si="6"/>
        <v>1454274</v>
      </c>
      <c r="P11" s="10">
        <v>811749.81</v>
      </c>
    </row>
    <row r="12" spans="1:16">
      <c r="A12" s="11">
        <v>9</v>
      </c>
      <c r="B12" s="8" t="s">
        <v>33</v>
      </c>
      <c r="C12" s="11" t="s">
        <v>34</v>
      </c>
      <c r="D12" s="9" t="s">
        <v>24</v>
      </c>
      <c r="E12" s="9">
        <v>562</v>
      </c>
      <c r="F12" s="9"/>
      <c r="G12" s="10">
        <v>1505</v>
      </c>
      <c r="H12" s="10">
        <v>566</v>
      </c>
      <c r="I12" s="18">
        <f t="shared" si="0"/>
        <v>1011.6</v>
      </c>
      <c r="J12" s="18">
        <f t="shared" si="1"/>
        <v>1517.4</v>
      </c>
      <c r="K12" s="18">
        <f t="shared" si="2"/>
        <v>1011.6</v>
      </c>
      <c r="L12" s="18">
        <f t="shared" si="3"/>
        <v>566</v>
      </c>
      <c r="M12" s="18">
        <f t="shared" si="4"/>
        <v>65754</v>
      </c>
      <c r="N12" s="18">
        <f t="shared" si="5"/>
        <v>19810</v>
      </c>
      <c r="O12" s="18">
        <f t="shared" si="6"/>
        <v>85564</v>
      </c>
      <c r="P12" s="10">
        <v>47760.3</v>
      </c>
    </row>
    <row r="13" spans="1:16">
      <c r="A13" s="11">
        <v>10</v>
      </c>
      <c r="B13" s="8" t="s">
        <v>35</v>
      </c>
      <c r="C13" s="11" t="s">
        <v>36</v>
      </c>
      <c r="D13" s="9" t="s">
        <v>24</v>
      </c>
      <c r="E13" s="9">
        <v>275</v>
      </c>
      <c r="F13" s="9"/>
      <c r="G13" s="10">
        <v>1691</v>
      </c>
      <c r="H13" s="10">
        <v>705</v>
      </c>
      <c r="I13" s="18">
        <f t="shared" si="0"/>
        <v>495</v>
      </c>
      <c r="J13" s="18">
        <f t="shared" si="1"/>
        <v>742.5</v>
      </c>
      <c r="K13" s="18">
        <f t="shared" si="2"/>
        <v>495</v>
      </c>
      <c r="L13" s="18">
        <f t="shared" si="3"/>
        <v>705</v>
      </c>
      <c r="M13" s="18">
        <f t="shared" si="4"/>
        <v>32175</v>
      </c>
      <c r="N13" s="18">
        <f t="shared" si="5"/>
        <v>24675</v>
      </c>
      <c r="O13" s="18">
        <f t="shared" si="6"/>
        <v>56850</v>
      </c>
      <c r="P13" s="10">
        <v>31732.66</v>
      </c>
    </row>
    <row r="14" s="1" customFormat="1" ht="14.25" spans="1:16">
      <c r="A14" s="12"/>
      <c r="B14" s="13" t="s">
        <v>37</v>
      </c>
      <c r="C14" s="13"/>
      <c r="D14" s="13"/>
      <c r="E14" s="14">
        <f>SUM(E4:E13)</f>
        <v>9483</v>
      </c>
      <c r="F14" s="14">
        <f t="shared" ref="F14:P14" si="7">SUM(F4:F13)</f>
        <v>487</v>
      </c>
      <c r="G14" s="15">
        <f t="shared" si="7"/>
        <v>27354</v>
      </c>
      <c r="H14" s="15">
        <f t="shared" si="7"/>
        <v>30401</v>
      </c>
      <c r="I14" s="15">
        <f t="shared" si="7"/>
        <v>17946</v>
      </c>
      <c r="J14" s="15">
        <f t="shared" si="7"/>
        <v>26919</v>
      </c>
      <c r="K14" s="15">
        <f t="shared" si="7"/>
        <v>17800.4</v>
      </c>
      <c r="L14" s="15">
        <f t="shared" si="7"/>
        <v>25294.8</v>
      </c>
      <c r="M14" s="15">
        <f t="shared" si="7"/>
        <v>1157026</v>
      </c>
      <c r="N14" s="15">
        <f t="shared" si="7"/>
        <v>885318</v>
      </c>
      <c r="O14" s="15">
        <f t="shared" si="7"/>
        <v>2042344</v>
      </c>
      <c r="P14" s="15">
        <f t="shared" si="7"/>
        <v>1140000</v>
      </c>
    </row>
  </sheetData>
  <mergeCells count="13">
    <mergeCell ref="A1:P1"/>
    <mergeCell ref="G2:H2"/>
    <mergeCell ref="I2:J2"/>
    <mergeCell ref="K2:L2"/>
    <mergeCell ref="M2:O2"/>
    <mergeCell ref="B14:D14"/>
    <mergeCell ref="A2:A3"/>
    <mergeCell ref="B2:B3"/>
    <mergeCell ref="C2:C3"/>
    <mergeCell ref="D2:D3"/>
    <mergeCell ref="E2:E3"/>
    <mergeCell ref="F2:F3"/>
    <mergeCell ref="P2:P3"/>
  </mergeCell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如此这般</cp:lastModifiedBy>
  <dcterms:created xsi:type="dcterms:W3CDTF">2024-12-11T00:21:00Z</dcterms:created>
  <dcterms:modified xsi:type="dcterms:W3CDTF">2024-12-30T01:53:17Z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8C3018409BBB4C099E73B04CFA4E9272_13</vt:lpwstr>
  </property>
  <property fmtid="{D5CDD505-2E9C-101B-9397-08002B2CF9AE}" pid="3" name="KSOProductBuildVer">
    <vt:lpwstr>2052-12.1.0.19302</vt:lpwstr>
  </property>
</Properties>
</file>